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hsm\Dropbox\SUP Authors New\Templates\"/>
    </mc:Choice>
  </mc:AlternateContent>
  <bookViews>
    <workbookView xWindow="0" yWindow="12" windowWidth="9492" windowHeight="5100"/>
  </bookViews>
  <sheets>
    <sheet name="Table 12.1" sheetId="1" r:id="rId1"/>
    <sheet name="Assumptions 12.1" sheetId="4" r:id="rId2"/>
  </sheets>
  <calcPr calcId="162913"/>
</workbook>
</file>

<file path=xl/calcChain.xml><?xml version="1.0" encoding="utf-8"?>
<calcChain xmlns="http://schemas.openxmlformats.org/spreadsheetml/2006/main">
  <c r="C16" i="1" l="1"/>
  <c r="C17" i="1"/>
  <c r="C18" i="1" s="1"/>
  <c r="D17" i="1"/>
  <c r="E17" i="1"/>
  <c r="F17" i="1"/>
  <c r="G17" i="1"/>
  <c r="H17" i="1"/>
  <c r="H28" i="1"/>
  <c r="H30" i="1"/>
  <c r="H32" i="1" s="1"/>
  <c r="C19" i="1" l="1"/>
  <c r="C20" i="1" s="1"/>
  <c r="D16" i="1" s="1"/>
  <c r="D18" i="1" s="1"/>
  <c r="D19" i="1" l="1"/>
  <c r="D20" i="1" s="1"/>
  <c r="E16" i="1" s="1"/>
  <c r="E18" i="1" s="1"/>
  <c r="E19" i="1" l="1"/>
  <c r="E20" i="1" s="1"/>
  <c r="F16" i="1" s="1"/>
  <c r="F18" i="1" s="1"/>
  <c r="F19" i="1" l="1"/>
  <c r="F20" i="1" s="1"/>
  <c r="G16" i="1" s="1"/>
  <c r="G18" i="1" s="1"/>
  <c r="G19" i="1" l="1"/>
  <c r="G20" i="1" s="1"/>
  <c r="H16" i="1" s="1"/>
  <c r="H18" i="1" s="1"/>
  <c r="H19" i="1" l="1"/>
  <c r="H20" i="1" s="1"/>
</calcChain>
</file>

<file path=xl/comments1.xml><?xml version="1.0" encoding="utf-8"?>
<comments xmlns="http://schemas.openxmlformats.org/spreadsheetml/2006/main">
  <authors>
    <author>Richard Smith</author>
  </authors>
  <commentList>
    <comment ref="B8" authorId="0" shapeId="0">
      <text>
        <r>
          <rPr>
            <b/>
            <sz val="8"/>
            <color indexed="81"/>
            <rFont val="Tahoma"/>
            <family val="2"/>
          </rPr>
          <t>Projected rapid earnings growth of a Success Scenario.</t>
        </r>
      </text>
    </comment>
    <comment ref="B12" authorId="0" shapeId="0">
      <text>
        <r>
          <rPr>
            <b/>
            <sz val="8"/>
            <color indexed="81"/>
            <rFont val="Tahoma"/>
            <family val="2"/>
          </rPr>
          <t>Venture is projected to need $700 thousand per year of external financing.</t>
        </r>
      </text>
    </comment>
    <comment ref="B14" authorId="0" shapeId="0">
      <text>
        <r>
          <rPr>
            <b/>
            <sz val="8"/>
            <color indexed="81"/>
            <rFont val="Tahoma"/>
            <family val="2"/>
          </rPr>
          <t>Financing needed at time zero, if all capital is raised at time zero, and the risk-free rate is 4% per year.</t>
        </r>
      </text>
    </comment>
    <comment ref="B16" authorId="0" shapeId="0">
      <text>
        <r>
          <rPr>
            <b/>
            <sz val="8"/>
            <color indexed="81"/>
            <rFont val="Tahoma"/>
            <family val="2"/>
          </rPr>
          <t>These rows show the gradual draw-down of cash, offset by cash generated from investing in marketable securities.</t>
        </r>
      </text>
    </comment>
    <comment ref="B24" authorId="0" shapeId="0">
      <text>
        <r>
          <rPr>
            <b/>
            <sz val="8"/>
            <color indexed="81"/>
            <rFont val="Tahoma"/>
            <family val="2"/>
          </rPr>
          <t>Hurdle rates used in Venture Capital Method valuation.  The rate is based on when the cash is invested and applies to the entire time of investment.  For example, the hurdle rate for an investment at time zero is 50 percent per year.</t>
        </r>
      </text>
    </comment>
    <comment ref="B26" authorId="0" shapeId="0">
      <text>
        <r>
          <rPr>
            <b/>
            <sz val="8"/>
            <color indexed="81"/>
            <rFont val="Tahoma"/>
            <family val="2"/>
          </rPr>
          <t>The multiplier is assumed, based on comparable firm data.</t>
        </r>
      </text>
    </comment>
    <comment ref="B30" authorId="0" shapeId="0">
      <text>
        <r>
          <rPr>
            <b/>
            <sz val="8"/>
            <color indexed="81"/>
            <rFont val="Tahoma"/>
            <family val="2"/>
          </rPr>
          <t>This is the future value that is required to compensate for the capital invested in row 14.</t>
        </r>
      </text>
    </comment>
    <comment ref="B32" authorId="0" shapeId="0">
      <text>
        <r>
          <rPr>
            <b/>
            <sz val="8"/>
            <color indexed="81"/>
            <rFont val="Tahoma"/>
            <family val="2"/>
          </rPr>
          <t>Required ownership share in exchange for investing depends on required continuing value, compared to projected continuing value.</t>
        </r>
      </text>
    </comment>
  </commentList>
</comments>
</file>

<file path=xl/sharedStrings.xml><?xml version="1.0" encoding="utf-8"?>
<sst xmlns="http://schemas.openxmlformats.org/spreadsheetml/2006/main" count="32" uniqueCount="32">
  <si>
    <t>Year</t>
  </si>
  <si>
    <t>Earnings Before Interest and After Tax</t>
  </si>
  <si>
    <t>Equity Capital Raised</t>
  </si>
  <si>
    <t>Income Statement Information</t>
  </si>
  <si>
    <t>Cash Flow Information</t>
  </si>
  <si>
    <t>External Funds Required to Support Operations</t>
  </si>
  <si>
    <t>Uses of Cash</t>
  </si>
  <si>
    <t>Cash Invested in Marketable Securities</t>
  </si>
  <si>
    <t>Return on Invested Cash</t>
  </si>
  <si>
    <t>Ending Cash Balance</t>
  </si>
  <si>
    <t>Beginning Cash Balance</t>
  </si>
  <si>
    <t>Investor Hurdle Rate</t>
  </si>
  <si>
    <t>Continuing Value Earnings Multiplier</t>
  </si>
  <si>
    <t>Continuing Value of Venture</t>
  </si>
  <si>
    <t>Required Future Value of Investment</t>
  </si>
  <si>
    <t>Ownership Share Required</t>
  </si>
  <si>
    <t>Assumptions</t>
  </si>
  <si>
    <t>New venture needs $700, 000 of cash per year.</t>
  </si>
  <si>
    <t>Projected negative earning initially, then rapid growth.</t>
  </si>
  <si>
    <t>Earnings reach $2.5 million by year 5.</t>
  </si>
  <si>
    <t>No free cash flow during first 5 years.</t>
  </si>
  <si>
    <t>Typical earnings multiple of comparable firms is 15.</t>
  </si>
  <si>
    <t>Resulting projected continuing value is $37.5 million in year 5.</t>
  </si>
  <si>
    <t>Hurdle rates consistent with Venture Capital Method.</t>
  </si>
  <si>
    <t>Risk-free rate is 4% per year.</t>
  </si>
  <si>
    <t>Objective</t>
  </si>
  <si>
    <t>Determine the fraction of equity an outside investor would require</t>
  </si>
  <si>
    <t>if the entire investment is made at time zero.</t>
  </si>
  <si>
    <t>All investment is made at time zero.</t>
  </si>
  <si>
    <t>Investor Valuation and Ownership Allocation</t>
  </si>
  <si>
    <t>Figure 14-1</t>
  </si>
  <si>
    <t>Valuation Template 6: Single-stage investment: Venture Capital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</si>
</sst>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8" x14ac:knownFonts="1">
    <font>
      <sz val="10"/>
      <name val="Arial"/>
    </font>
    <font>
      <b/>
      <i/>
      <sz val="10"/>
      <name val="Arial"/>
      <family val="2"/>
    </font>
    <font>
      <b/>
      <sz val="10"/>
      <name val="Arial"/>
      <family val="2"/>
    </font>
    <font>
      <b/>
      <sz val="8"/>
      <color indexed="81"/>
      <name val="Tahoma"/>
      <family val="2"/>
    </font>
    <font>
      <b/>
      <sz val="10"/>
      <color theme="1" tint="0.499984740745262"/>
      <name val="Arial"/>
      <family val="2"/>
    </font>
    <font>
      <b/>
      <sz val="10"/>
      <color theme="4" tint="-0.249977111117893"/>
      <name val="Arial"/>
      <family val="2"/>
    </font>
    <font>
      <b/>
      <sz val="16"/>
      <color theme="0"/>
      <name val="Arial"/>
      <family val="2"/>
    </font>
    <font>
      <b/>
      <sz val="10"/>
      <color theme="0"/>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4">
    <xf numFmtId="0" fontId="0" fillId="0" borderId="0" xfId="0"/>
    <xf numFmtId="0" fontId="0" fillId="0" borderId="0" xfId="0" applyAlignment="1">
      <alignment horizontal="centerContinuous"/>
    </xf>
    <xf numFmtId="0" fontId="2" fillId="0" borderId="0" xfId="0" applyFont="1"/>
    <xf numFmtId="0" fontId="0" fillId="2" borderId="1" xfId="0" applyFill="1" applyBorder="1"/>
    <xf numFmtId="0" fontId="0" fillId="2" borderId="0" xfId="0" applyFill="1" applyBorder="1"/>
    <xf numFmtId="0" fontId="0" fillId="2" borderId="2" xfId="0" applyFill="1" applyBorder="1"/>
    <xf numFmtId="0" fontId="2" fillId="2" borderId="0" xfId="0" applyFont="1" applyFill="1" applyBorder="1" applyAlignment="1">
      <alignment horizontal="center"/>
    </xf>
    <xf numFmtId="0" fontId="0" fillId="2" borderId="3" xfId="0" applyFill="1" applyBorder="1"/>
    <xf numFmtId="0" fontId="0" fillId="2" borderId="4" xfId="0" applyFill="1" applyBorder="1"/>
    <xf numFmtId="6" fontId="0" fillId="2" borderId="0" xfId="0" applyNumberFormat="1" applyFill="1" applyBorder="1"/>
    <xf numFmtId="6" fontId="0" fillId="2" borderId="2" xfId="0" applyNumberFormat="1" applyFill="1" applyBorder="1"/>
    <xf numFmtId="6" fontId="0" fillId="2" borderId="4" xfId="0" applyNumberFormat="1" applyFill="1" applyBorder="1"/>
    <xf numFmtId="6" fontId="0" fillId="2" borderId="5" xfId="0" applyNumberFormat="1" applyFill="1" applyBorder="1"/>
    <xf numFmtId="164" fontId="0" fillId="2" borderId="2" xfId="0" applyNumberFormat="1" applyFill="1" applyBorder="1"/>
    <xf numFmtId="0" fontId="4" fillId="2" borderId="4" xfId="0" applyFont="1" applyFill="1" applyBorder="1"/>
    <xf numFmtId="0" fontId="2" fillId="2" borderId="1" xfId="0" applyFont="1" applyFill="1" applyBorder="1" applyAlignment="1">
      <alignment horizontal="right"/>
    </xf>
    <xf numFmtId="0" fontId="2" fillId="2" borderId="2" xfId="0" applyFont="1" applyFill="1" applyBorder="1" applyAlignment="1">
      <alignment horizontal="center"/>
    </xf>
    <xf numFmtId="0" fontId="0" fillId="0" borderId="0" xfId="0" applyFill="1"/>
    <xf numFmtId="0" fontId="1" fillId="3" borderId="6" xfId="0" applyFont="1" applyFill="1" applyBorder="1"/>
    <xf numFmtId="0" fontId="0" fillId="3" borderId="7" xfId="0" applyFill="1" applyBorder="1"/>
    <xf numFmtId="0" fontId="0" fillId="3" borderId="8" xfId="0" applyFill="1" applyBorder="1"/>
    <xf numFmtId="5" fontId="0" fillId="4" borderId="4" xfId="0" applyNumberFormat="1" applyFill="1" applyBorder="1" applyProtection="1">
      <protection locked="0"/>
    </xf>
    <xf numFmtId="6" fontId="0" fillId="4" borderId="4" xfId="0" applyNumberFormat="1" applyFill="1" applyBorder="1" applyProtection="1">
      <protection locked="0"/>
    </xf>
    <xf numFmtId="6" fontId="0" fillId="4" borderId="5" xfId="0" applyNumberFormat="1" applyFill="1" applyBorder="1" applyProtection="1">
      <protection locked="0"/>
    </xf>
    <xf numFmtId="6" fontId="0" fillId="4" borderId="0" xfId="0" applyNumberFormat="1" applyFill="1" applyBorder="1" applyProtection="1">
      <protection locked="0"/>
    </xf>
    <xf numFmtId="6" fontId="0" fillId="4" borderId="2" xfId="0" applyNumberFormat="1" applyFill="1" applyBorder="1" applyProtection="1">
      <protection locked="0"/>
    </xf>
    <xf numFmtId="10" fontId="0" fillId="4" borderId="0" xfId="0" applyNumberFormat="1" applyFill="1" applyBorder="1" applyProtection="1">
      <protection locked="0"/>
    </xf>
    <xf numFmtId="10" fontId="0" fillId="4" borderId="2" xfId="0" applyNumberFormat="1" applyFill="1" applyBorder="1" applyProtection="1">
      <protection locked="0"/>
    </xf>
    <xf numFmtId="0" fontId="0" fillId="4" borderId="2" xfId="0" applyFill="1" applyBorder="1" applyProtection="1">
      <protection locked="0"/>
    </xf>
    <xf numFmtId="0" fontId="5" fillId="2" borderId="3" xfId="0" applyFont="1" applyFill="1" applyBorder="1"/>
    <xf numFmtId="10" fontId="5" fillId="5" borderId="5" xfId="0" applyNumberFormat="1" applyFont="1" applyFill="1" applyBorder="1"/>
    <xf numFmtId="0" fontId="6" fillId="6" borderId="9"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2"/>
  <sheetViews>
    <sheetView showGridLines="0" tabSelected="1" zoomScale="80" zoomScaleNormal="80" workbookViewId="0">
      <selection activeCell="K31" sqref="K31"/>
    </sheetView>
  </sheetViews>
  <sheetFormatPr defaultRowHeight="13.2" x14ac:dyDescent="0.25"/>
  <cols>
    <col min="2" max="2" width="41.33203125" customWidth="1"/>
    <col min="3" max="8" width="11.6640625" customWidth="1"/>
  </cols>
  <sheetData>
    <row r="1" spans="2:9" ht="13.8" thickBot="1" x14ac:dyDescent="0.3"/>
    <row r="2" spans="2:9" ht="21.6" thickBot="1" x14ac:dyDescent="0.45">
      <c r="B2" s="31" t="s">
        <v>31</v>
      </c>
      <c r="C2" s="32"/>
      <c r="D2" s="32"/>
      <c r="E2" s="32"/>
      <c r="F2" s="32"/>
      <c r="G2" s="32"/>
      <c r="H2" s="33"/>
      <c r="I2" s="1"/>
    </row>
    <row r="3" spans="2:9" s="17" customFormat="1" ht="13.8" thickBot="1" x14ac:dyDescent="0.3"/>
    <row r="4" spans="2:9" x14ac:dyDescent="0.25">
      <c r="B4" s="18" t="s">
        <v>3</v>
      </c>
      <c r="C4" s="19"/>
      <c r="D4" s="19"/>
      <c r="E4" s="19"/>
      <c r="F4" s="19"/>
      <c r="G4" s="19"/>
      <c r="H4" s="20"/>
    </row>
    <row r="5" spans="2:9" x14ac:dyDescent="0.25">
      <c r="B5" s="3"/>
      <c r="C5" s="4"/>
      <c r="D5" s="4"/>
      <c r="E5" s="4"/>
      <c r="F5" s="4"/>
      <c r="G5" s="4"/>
      <c r="H5" s="5"/>
    </row>
    <row r="6" spans="2:9" x14ac:dyDescent="0.25">
      <c r="B6" s="15" t="s">
        <v>0</v>
      </c>
      <c r="C6" s="6">
        <v>0</v>
      </c>
      <c r="D6" s="6">
        <v>1</v>
      </c>
      <c r="E6" s="6">
        <v>2</v>
      </c>
      <c r="F6" s="6">
        <v>3</v>
      </c>
      <c r="G6" s="6">
        <v>4</v>
      </c>
      <c r="H6" s="16">
        <v>5</v>
      </c>
    </row>
    <row r="7" spans="2:9" x14ac:dyDescent="0.25">
      <c r="B7" s="3"/>
      <c r="C7" s="4"/>
      <c r="D7" s="4"/>
      <c r="E7" s="4"/>
      <c r="F7" s="4"/>
      <c r="G7" s="4"/>
      <c r="H7" s="5"/>
    </row>
    <row r="8" spans="2:9" ht="13.8" thickBot="1" x14ac:dyDescent="0.3">
      <c r="B8" s="7" t="s">
        <v>1</v>
      </c>
      <c r="C8" s="8"/>
      <c r="D8" s="21">
        <v>-500000</v>
      </c>
      <c r="E8" s="21">
        <v>-200000</v>
      </c>
      <c r="F8" s="22">
        <v>400000</v>
      </c>
      <c r="G8" s="22">
        <v>1400000</v>
      </c>
      <c r="H8" s="23">
        <v>2500000</v>
      </c>
    </row>
    <row r="9" spans="2:9" s="17" customFormat="1" ht="13.8" thickBot="1" x14ac:dyDescent="0.3"/>
    <row r="10" spans="2:9" x14ac:dyDescent="0.25">
      <c r="B10" s="18" t="s">
        <v>4</v>
      </c>
      <c r="C10" s="19"/>
      <c r="D10" s="19"/>
      <c r="E10" s="19"/>
      <c r="F10" s="19"/>
      <c r="G10" s="19"/>
      <c r="H10" s="20"/>
    </row>
    <row r="11" spans="2:9" x14ac:dyDescent="0.25">
      <c r="B11" s="3"/>
      <c r="C11" s="4"/>
      <c r="D11" s="4"/>
      <c r="E11" s="4"/>
      <c r="F11" s="4"/>
      <c r="G11" s="4"/>
      <c r="H11" s="5"/>
    </row>
    <row r="12" spans="2:9" x14ac:dyDescent="0.25">
      <c r="B12" s="3" t="s">
        <v>5</v>
      </c>
      <c r="C12" s="24">
        <v>700000</v>
      </c>
      <c r="D12" s="24">
        <v>700000</v>
      </c>
      <c r="E12" s="24">
        <v>700000</v>
      </c>
      <c r="F12" s="24">
        <v>700000</v>
      </c>
      <c r="G12" s="24">
        <v>700000</v>
      </c>
      <c r="H12" s="25">
        <v>0</v>
      </c>
    </row>
    <row r="13" spans="2:9" x14ac:dyDescent="0.25">
      <c r="B13" s="3"/>
      <c r="C13" s="4"/>
      <c r="D13" s="4"/>
      <c r="E13" s="4"/>
      <c r="F13" s="4"/>
      <c r="G13" s="4"/>
      <c r="H13" s="5"/>
    </row>
    <row r="14" spans="2:9" x14ac:dyDescent="0.25">
      <c r="B14" s="3" t="s">
        <v>2</v>
      </c>
      <c r="C14" s="24">
        <v>3240927</v>
      </c>
      <c r="D14" s="4"/>
      <c r="E14" s="4"/>
      <c r="F14" s="4"/>
      <c r="G14" s="4"/>
      <c r="H14" s="5"/>
    </row>
    <row r="15" spans="2:9" x14ac:dyDescent="0.25">
      <c r="B15" s="3"/>
      <c r="C15" s="4"/>
      <c r="D15" s="4"/>
      <c r="E15" s="4"/>
      <c r="F15" s="4"/>
      <c r="G15" s="4"/>
      <c r="H15" s="5"/>
    </row>
    <row r="16" spans="2:9" x14ac:dyDescent="0.25">
      <c r="B16" s="3" t="s">
        <v>10</v>
      </c>
      <c r="C16" s="9">
        <f>C14</f>
        <v>3240927</v>
      </c>
      <c r="D16" s="9">
        <f>C20</f>
        <v>2642564.08</v>
      </c>
      <c r="E16" s="9">
        <f>D20</f>
        <v>2020266.6432</v>
      </c>
      <c r="F16" s="9">
        <f>E20</f>
        <v>1373077.308928</v>
      </c>
      <c r="G16" s="9">
        <f>F20</f>
        <v>700000.40128512005</v>
      </c>
      <c r="H16" s="10">
        <f>G20</f>
        <v>0.4173365248553455</v>
      </c>
    </row>
    <row r="17" spans="2:8" x14ac:dyDescent="0.25">
      <c r="B17" s="3" t="s">
        <v>6</v>
      </c>
      <c r="C17" s="9">
        <f t="shared" ref="C17:H17" si="0">C12</f>
        <v>700000</v>
      </c>
      <c r="D17" s="9">
        <f t="shared" si="0"/>
        <v>700000</v>
      </c>
      <c r="E17" s="9">
        <f t="shared" si="0"/>
        <v>700000</v>
      </c>
      <c r="F17" s="9">
        <f t="shared" si="0"/>
        <v>700000</v>
      </c>
      <c r="G17" s="9">
        <f t="shared" si="0"/>
        <v>700000</v>
      </c>
      <c r="H17" s="10">
        <f t="shared" si="0"/>
        <v>0</v>
      </c>
    </row>
    <row r="18" spans="2:8" x14ac:dyDescent="0.25">
      <c r="B18" s="3" t="s">
        <v>7</v>
      </c>
      <c r="C18" s="9">
        <f t="shared" ref="C18:H18" si="1">C16-C17</f>
        <v>2540927</v>
      </c>
      <c r="D18" s="9">
        <f t="shared" si="1"/>
        <v>1942564.08</v>
      </c>
      <c r="E18" s="9">
        <f t="shared" si="1"/>
        <v>1320266.6432</v>
      </c>
      <c r="F18" s="9">
        <f t="shared" si="1"/>
        <v>673077.30892800004</v>
      </c>
      <c r="G18" s="9">
        <f t="shared" si="1"/>
        <v>0.40128512005321681</v>
      </c>
      <c r="H18" s="10">
        <f t="shared" si="1"/>
        <v>0.4173365248553455</v>
      </c>
    </row>
    <row r="19" spans="2:8" x14ac:dyDescent="0.25">
      <c r="B19" s="3" t="s">
        <v>8</v>
      </c>
      <c r="C19" s="24">
        <f t="shared" ref="C19:H19" si="2">C18*0.04</f>
        <v>101637.08</v>
      </c>
      <c r="D19" s="24">
        <f t="shared" si="2"/>
        <v>77702.563200000004</v>
      </c>
      <c r="E19" s="24">
        <f t="shared" si="2"/>
        <v>52810.665728</v>
      </c>
      <c r="F19" s="24">
        <f t="shared" si="2"/>
        <v>26923.092357120004</v>
      </c>
      <c r="G19" s="24">
        <f t="shared" si="2"/>
        <v>1.6051404802128674E-2</v>
      </c>
      <c r="H19" s="25">
        <f t="shared" si="2"/>
        <v>1.6693460994213819E-2</v>
      </c>
    </row>
    <row r="20" spans="2:8" ht="13.8" thickBot="1" x14ac:dyDescent="0.3">
      <c r="B20" s="7" t="s">
        <v>9</v>
      </c>
      <c r="C20" s="11">
        <f t="shared" ref="C20:H20" si="3">C18+C19</f>
        <v>2642564.08</v>
      </c>
      <c r="D20" s="11">
        <f t="shared" si="3"/>
        <v>2020266.6432</v>
      </c>
      <c r="E20" s="11">
        <f t="shared" si="3"/>
        <v>1373077.308928</v>
      </c>
      <c r="F20" s="11">
        <f t="shared" si="3"/>
        <v>700000.40128512005</v>
      </c>
      <c r="G20" s="11">
        <f t="shared" si="3"/>
        <v>0.4173365248553455</v>
      </c>
      <c r="H20" s="12">
        <f t="shared" si="3"/>
        <v>0.43402998584955932</v>
      </c>
    </row>
    <row r="21" spans="2:8" s="17" customFormat="1" ht="13.8" thickBot="1" x14ac:dyDescent="0.3"/>
    <row r="22" spans="2:8" x14ac:dyDescent="0.25">
      <c r="B22" s="18" t="s">
        <v>29</v>
      </c>
      <c r="C22" s="19"/>
      <c r="D22" s="19"/>
      <c r="E22" s="19"/>
      <c r="F22" s="19"/>
      <c r="G22" s="19"/>
      <c r="H22" s="20"/>
    </row>
    <row r="23" spans="2:8" x14ac:dyDescent="0.25">
      <c r="B23" s="3"/>
      <c r="C23" s="4"/>
      <c r="D23" s="4"/>
      <c r="E23" s="4"/>
      <c r="F23" s="4"/>
      <c r="G23" s="4"/>
      <c r="H23" s="5"/>
    </row>
    <row r="24" spans="2:8" x14ac:dyDescent="0.25">
      <c r="B24" s="3" t="s">
        <v>11</v>
      </c>
      <c r="C24" s="26">
        <v>0.5</v>
      </c>
      <c r="D24" s="26">
        <v>0.45</v>
      </c>
      <c r="E24" s="26">
        <v>0.4</v>
      </c>
      <c r="F24" s="26">
        <v>0.35</v>
      </c>
      <c r="G24" s="26">
        <v>0.3</v>
      </c>
      <c r="H24" s="27">
        <v>0.25</v>
      </c>
    </row>
    <row r="25" spans="2:8" x14ac:dyDescent="0.25">
      <c r="B25" s="3"/>
      <c r="C25" s="4"/>
      <c r="D25" s="4"/>
      <c r="E25" s="4"/>
      <c r="F25" s="4"/>
      <c r="G25" s="4"/>
      <c r="H25" s="5"/>
    </row>
    <row r="26" spans="2:8" x14ac:dyDescent="0.25">
      <c r="B26" s="3" t="s">
        <v>12</v>
      </c>
      <c r="C26" s="4"/>
      <c r="D26" s="4"/>
      <c r="E26" s="4"/>
      <c r="F26" s="4"/>
      <c r="G26" s="4"/>
      <c r="H26" s="28">
        <v>15</v>
      </c>
    </row>
    <row r="27" spans="2:8" x14ac:dyDescent="0.25">
      <c r="B27" s="3"/>
      <c r="C27" s="4"/>
      <c r="D27" s="4"/>
      <c r="E27" s="4"/>
      <c r="F27" s="4"/>
      <c r="G27" s="4"/>
      <c r="H27" s="5"/>
    </row>
    <row r="28" spans="2:8" x14ac:dyDescent="0.25">
      <c r="B28" s="3" t="s">
        <v>13</v>
      </c>
      <c r="C28" s="4"/>
      <c r="D28" s="4"/>
      <c r="E28" s="4"/>
      <c r="F28" s="4"/>
      <c r="G28" s="4"/>
      <c r="H28" s="10">
        <f>H8*H26</f>
        <v>37500000</v>
      </c>
    </row>
    <row r="29" spans="2:8" x14ac:dyDescent="0.25">
      <c r="B29" s="3"/>
      <c r="C29" s="4"/>
      <c r="D29" s="4"/>
      <c r="E29" s="4"/>
      <c r="F29" s="4"/>
      <c r="G29" s="4"/>
      <c r="H29" s="5"/>
    </row>
    <row r="30" spans="2:8" x14ac:dyDescent="0.25">
      <c r="B30" s="3" t="s">
        <v>14</v>
      </c>
      <c r="C30" s="4"/>
      <c r="D30" s="4"/>
      <c r="E30" s="4"/>
      <c r="F30" s="4"/>
      <c r="G30" s="4"/>
      <c r="H30" s="13">
        <f>C14*(1+C24)^5</f>
        <v>24610789.40625</v>
      </c>
    </row>
    <row r="31" spans="2:8" x14ac:dyDescent="0.25">
      <c r="B31" s="3"/>
      <c r="C31" s="4"/>
      <c r="D31" s="4"/>
      <c r="E31" s="4"/>
      <c r="F31" s="4"/>
      <c r="G31" s="4"/>
      <c r="H31" s="5"/>
    </row>
    <row r="32" spans="2:8" ht="13.8" thickBot="1" x14ac:dyDescent="0.3">
      <c r="B32" s="29" t="s">
        <v>15</v>
      </c>
      <c r="C32" s="14"/>
      <c r="D32" s="14"/>
      <c r="E32" s="14"/>
      <c r="F32" s="14"/>
      <c r="G32" s="14"/>
      <c r="H32" s="30">
        <f>H30/H28</f>
        <v>0.65628771750000003</v>
      </c>
    </row>
  </sheetData>
  <sheetProtection sheet="1" objects="1" scenarios="1"/>
  <mergeCells count="1">
    <mergeCell ref="B2:H2"/>
  </mergeCells>
  <phoneticPr fontId="0" type="noConversion"/>
  <pageMargins left="0.75" right="0.75" top="1" bottom="1" header="0.5" footer="0.5"/>
  <pageSetup scale="95" orientation="landscape" r:id="rId1"/>
  <headerFooter alignWithMargins="0">
    <oddHeader>&amp;A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F33" sqref="F33"/>
    </sheetView>
  </sheetViews>
  <sheetFormatPr defaultRowHeight="13.2" x14ac:dyDescent="0.25"/>
  <cols>
    <col min="1" max="1" width="3.88671875" customWidth="1"/>
    <col min="2" max="2" width="4" customWidth="1"/>
  </cols>
  <sheetData>
    <row r="1" spans="1:3" x14ac:dyDescent="0.25">
      <c r="A1" s="2" t="s">
        <v>30</v>
      </c>
      <c r="B1" s="2"/>
    </row>
    <row r="3" spans="1:3" x14ac:dyDescent="0.25">
      <c r="B3" s="2" t="s">
        <v>25</v>
      </c>
    </row>
    <row r="4" spans="1:3" x14ac:dyDescent="0.25">
      <c r="C4" t="s">
        <v>26</v>
      </c>
    </row>
    <row r="5" spans="1:3" x14ac:dyDescent="0.25">
      <c r="C5" t="s">
        <v>27</v>
      </c>
    </row>
    <row r="7" spans="1:3" x14ac:dyDescent="0.25">
      <c r="B7" s="2" t="s">
        <v>16</v>
      </c>
    </row>
    <row r="8" spans="1:3" x14ac:dyDescent="0.25">
      <c r="C8" t="s">
        <v>17</v>
      </c>
    </row>
    <row r="9" spans="1:3" x14ac:dyDescent="0.25">
      <c r="C9" t="s">
        <v>18</v>
      </c>
    </row>
    <row r="10" spans="1:3" x14ac:dyDescent="0.25">
      <c r="C10" t="s">
        <v>19</v>
      </c>
    </row>
    <row r="11" spans="1:3" x14ac:dyDescent="0.25">
      <c r="C11" t="s">
        <v>20</v>
      </c>
    </row>
    <row r="12" spans="1:3" x14ac:dyDescent="0.25">
      <c r="C12" t="s">
        <v>21</v>
      </c>
    </row>
    <row r="13" spans="1:3" x14ac:dyDescent="0.25">
      <c r="C13" t="s">
        <v>22</v>
      </c>
    </row>
    <row r="14" spans="1:3" x14ac:dyDescent="0.25">
      <c r="C14" t="s">
        <v>23</v>
      </c>
    </row>
    <row r="15" spans="1:3" x14ac:dyDescent="0.25">
      <c r="C15" t="s">
        <v>24</v>
      </c>
    </row>
    <row r="16" spans="1:3" x14ac:dyDescent="0.25">
      <c r="C16" t="s">
        <v>28</v>
      </c>
    </row>
  </sheetData>
  <phoneticPr fontId="0" type="noConversion"/>
  <pageMargins left="0.75" right="0.75" top="1" bottom="1" header="0.5" footer="0.5"/>
  <pageSetup orientation="landscape" verticalDpi="300" r:id="rId1"/>
  <headerFooter alignWithMargins="0">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12.1</vt:lpstr>
      <vt:lpstr>Assumptions 12.1</vt:lpstr>
    </vt:vector>
  </TitlesOfParts>
  <Company>852 Peninsula Clare., 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Smith</dc:creator>
  <cp:lastModifiedBy>Richard Smith</cp:lastModifiedBy>
  <cp:lastPrinted>2018-03-28T19:17:15Z</cp:lastPrinted>
  <dcterms:created xsi:type="dcterms:W3CDTF">1998-10-15T21:58:07Z</dcterms:created>
  <dcterms:modified xsi:type="dcterms:W3CDTF">2019-03-19T21:53:02Z</dcterms:modified>
</cp:coreProperties>
</file>